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01_Büro\01 Homepages\Resgeier\Dokumente\"/>
    </mc:Choice>
  </mc:AlternateContent>
  <xr:revisionPtr revIDLastSave="0" documentId="8_{AF662FA9-E1AC-4773-9C49-B5F42581D401}" xr6:coauthVersionLast="47" xr6:coauthVersionMax="47" xr10:uidLastSave="{00000000-0000-0000-0000-000000000000}"/>
  <bookViews>
    <workbookView showHorizontalScroll="0" showVerticalScroll="0" showSheetTabs="0" xWindow="-108" yWindow="-108" windowWidth="23256" windowHeight="131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F26" i="1"/>
  <c r="F30" i="1"/>
  <c r="G32" i="1" s="1"/>
  <c r="F36" i="1"/>
  <c r="D39" i="1" s="1"/>
  <c r="F37" i="1"/>
  <c r="D41" i="1"/>
  <c r="H31" i="1" l="1"/>
  <c r="H33" i="1" s="1"/>
  <c r="A32" i="1"/>
  <c r="F32" i="1"/>
  <c r="H32" i="1" l="1"/>
  <c r="H26" i="1" l="1"/>
  <c r="H27" i="1"/>
  <c r="H30" i="1"/>
  <c r="H25" i="1"/>
  <c r="H28" i="1"/>
  <c r="H29" i="1"/>
</calcChain>
</file>

<file path=xl/sharedStrings.xml><?xml version="1.0" encoding="utf-8"?>
<sst xmlns="http://schemas.openxmlformats.org/spreadsheetml/2006/main" count="54" uniqueCount="36">
  <si>
    <t xml:space="preserve"> Um Fehlinterpretationen zu vermeiden, hier ein Hinweis: Der Einstellwinkel bezieht sich auf die Profilsehne (blaue Linie)</t>
  </si>
  <si>
    <t xml:space="preserve"> Da es sich um die Ermittlung einer Differenz handelt, ist die Lage des Modells bezüglich der Unterlage (Referenzfläche)</t>
  </si>
  <si>
    <t xml:space="preserve"> belanglos. Es muss lediglich gewährleistet sein, das sich die Lage während der Messung an Tragfläche und Höhenleit-</t>
  </si>
  <si>
    <t xml:space="preserve"> werk nicht verändert.</t>
  </si>
  <si>
    <t>Einstellwinkeldifferenz(EWD)-Bestimmung</t>
  </si>
  <si>
    <t xml:space="preserve">  Für Modell</t>
  </si>
  <si>
    <t>erstellt am</t>
  </si>
  <si>
    <t>Uhr</t>
  </si>
  <si>
    <t xml:space="preserve">  Tragfläche</t>
  </si>
  <si>
    <t>Flächentiefe</t>
  </si>
  <si>
    <t>=</t>
  </si>
  <si>
    <t>mm</t>
  </si>
  <si>
    <t>Abstand (1) Nasenleiste - Unterlage</t>
  </si>
  <si>
    <t>Abstand (2) Endleiste - Unterlage</t>
  </si>
  <si>
    <t>Anstellwinkel gegenüber Unterlage</t>
  </si>
  <si>
    <t>°</t>
  </si>
  <si>
    <t xml:space="preserve">  Höhenleitwerk</t>
  </si>
  <si>
    <t>Abstand (3) Nasenleiste - Unterlage</t>
  </si>
  <si>
    <t>Abstand (4) Endleiste - Unterlage</t>
  </si>
  <si>
    <t>Variation der EWD</t>
  </si>
  <si>
    <r>
      <t xml:space="preserve">  1mm Unterlage an der Tragfläche ändert die EWD dieses Modells um ca.</t>
    </r>
    <r>
      <rPr>
        <b/>
        <sz val="10"/>
        <rFont val="Arial"/>
        <family val="2"/>
      </rPr>
      <t xml:space="preserve"> </t>
    </r>
  </si>
  <si>
    <r>
      <t xml:space="preserve">° </t>
    </r>
    <r>
      <rPr>
        <sz val="10"/>
        <color indexed="8"/>
        <rFont val="Arial"/>
        <family val="2"/>
      </rPr>
      <t>siehe auch Hinweis unten</t>
    </r>
  </si>
  <si>
    <t xml:space="preserve">  1mm Unterlage am Höhenleitwerk ändert die EWD dieses Modells um ca. </t>
  </si>
  <si>
    <t xml:space="preserve">  0,5° EWD-Änderung erhält man mit einer ca.</t>
  </si>
  <si>
    <t xml:space="preserve"> mm dicken Unterlage an der Tragflächenend- bzw.</t>
  </si>
  <si>
    <t>oder</t>
  </si>
  <si>
    <t xml:space="preserve"> -nasenleiste (hinzufügen oder entfernen).</t>
  </si>
  <si>
    <t xml:space="preserve"> mm dicken Unterlage an der Höhenleitwerksend- bzw.</t>
  </si>
  <si>
    <r>
      <t xml:space="preserve">  Hinweis: EWD vergrößern -&gt;&gt; an der Tragfläche die Nasenleiste unterlegen oder am</t>
    </r>
    <r>
      <rPr>
        <sz val="9"/>
        <color indexed="9"/>
        <rFont val="Arial"/>
        <family val="2"/>
      </rPr>
      <t xml:space="preserve"> </t>
    </r>
    <r>
      <rPr>
        <b/>
        <sz val="9"/>
        <color indexed="9"/>
        <rFont val="Arial"/>
        <family val="2"/>
      </rPr>
      <t>HLW die Endleiste unterlegen,</t>
    </r>
  </si>
  <si>
    <t xml:space="preserve">                EWD verkleinern -&gt;&gt; an der Tragfläche die Endleiste unterlegen oder am HLW die Nasenleiste unterlegen.</t>
  </si>
  <si>
    <t xml:space="preserve"> und nicht auf die Profilunterseite (rote Linie). Deshalb führt es zu falschen Ergebnissen, bei solchen Profilen einfach</t>
  </si>
  <si>
    <r>
      <t xml:space="preserve"> die Auflagefläche am Rumpf als Referenz zu benutzen (gilt für die Tragfläche wie auch für das Höhenleitwerk (</t>
    </r>
    <r>
      <rPr>
        <b/>
        <sz val="10"/>
        <rFont val="Arial"/>
        <family val="2"/>
      </rPr>
      <t>HLW</t>
    </r>
    <r>
      <rPr>
        <sz val="10"/>
        <rFont val="Arial"/>
      </rPr>
      <t>)).</t>
    </r>
  </si>
  <si>
    <t xml:space="preserve"> Das bedeutet, der Abstand Unterlage (z.B. Werkbank) - Nasenleiste wird von der Mitte der Nasenleiste (blaue Linie)</t>
  </si>
  <si>
    <r>
      <t xml:space="preserve"> bis zur Unterlage gemessen und </t>
    </r>
    <r>
      <rPr>
        <b/>
        <sz val="10"/>
        <color indexed="10"/>
        <rFont val="Arial"/>
        <family val="2"/>
      </rPr>
      <t xml:space="preserve">nicht </t>
    </r>
    <r>
      <rPr>
        <sz val="10"/>
        <rFont val="Arial"/>
      </rPr>
      <t>von der Unterkante der Nasenleiste (rote Linie).</t>
    </r>
  </si>
  <si>
    <t xml:space="preserve">Eckart Müller 05.02.2003   </t>
  </si>
  <si>
    <t>Mein Modellname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</si>
</sst>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hh:mm"/>
    <numFmt numFmtId="165" formatCode="0.0"/>
    <numFmt numFmtId="166" formatCode="dd/\ mmm/\ yyyy"/>
  </numFmts>
  <fonts count="21" x14ac:knownFonts="1">
    <font>
      <sz val="10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3"/>
      <name val="Arial"/>
      <family val="2"/>
    </font>
    <font>
      <b/>
      <i/>
      <sz val="10"/>
      <color indexed="10"/>
      <name val="Arial"/>
      <family val="2"/>
    </font>
    <font>
      <b/>
      <i/>
      <sz val="10"/>
      <color indexed="17"/>
      <name val="Arial"/>
      <family val="2"/>
    </font>
    <font>
      <sz val="10"/>
      <color indexed="22"/>
      <name val="Arial"/>
      <family val="2"/>
    </font>
    <font>
      <b/>
      <sz val="10"/>
      <color indexed="22"/>
      <name val="Arial"/>
      <family val="2"/>
    </font>
    <font>
      <b/>
      <sz val="10"/>
      <color indexed="18"/>
      <name val="Arial"/>
      <family val="2"/>
    </font>
    <font>
      <sz val="10"/>
      <color indexed="9"/>
      <name val="Arial"/>
      <family val="2"/>
    </font>
    <font>
      <sz val="10"/>
      <color indexed="18"/>
      <name val="Arial"/>
      <family val="2"/>
    </font>
    <font>
      <b/>
      <sz val="10"/>
      <color indexed="49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b/>
      <sz val="8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i/>
      <sz val="6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8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18"/>
      </left>
      <right style="double">
        <color indexed="18"/>
      </right>
      <top style="double">
        <color indexed="18"/>
      </top>
      <bottom style="double">
        <color indexed="1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1" fillId="0" borderId="2" xfId="0" applyFont="1" applyBorder="1"/>
    <xf numFmtId="2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2" fontId="7" fillId="0" borderId="0" xfId="0" applyNumberFormat="1" applyFont="1" applyBorder="1" applyAlignment="1" applyProtection="1">
      <alignment horizontal="right"/>
      <protection hidden="1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2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1" fillId="0" borderId="2" xfId="0" applyFont="1" applyBorder="1"/>
    <xf numFmtId="0" fontId="12" fillId="3" borderId="5" xfId="0" applyFont="1" applyFill="1" applyBorder="1"/>
    <xf numFmtId="0" fontId="12" fillId="3" borderId="6" xfId="0" applyFont="1" applyFill="1" applyBorder="1"/>
    <xf numFmtId="0" fontId="0" fillId="3" borderId="3" xfId="0" applyFill="1" applyBorder="1"/>
    <xf numFmtId="49" fontId="0" fillId="0" borderId="2" xfId="0" applyNumberFormat="1" applyBorder="1"/>
    <xf numFmtId="49" fontId="8" fillId="0" borderId="0" xfId="0" applyNumberFormat="1" applyFont="1" applyBorder="1" applyAlignment="1">
      <alignment horizontal="right"/>
    </xf>
    <xf numFmtId="165" fontId="8" fillId="0" borderId="7" xfId="0" applyNumberFormat="1" applyFont="1" applyBorder="1" applyAlignment="1" applyProtection="1">
      <alignment horizontal="right"/>
      <protection hidden="1"/>
    </xf>
    <xf numFmtId="165" fontId="8" fillId="0" borderId="7" xfId="0" applyNumberFormat="1" applyFont="1" applyBorder="1" applyProtection="1">
      <protection hidden="1"/>
    </xf>
    <xf numFmtId="0" fontId="0" fillId="0" borderId="2" xfId="0" applyBorder="1" applyAlignment="1">
      <alignment horizontal="center"/>
    </xf>
    <xf numFmtId="0" fontId="15" fillId="3" borderId="2" xfId="0" applyFont="1" applyFill="1" applyBorder="1"/>
    <xf numFmtId="0" fontId="9" fillId="3" borderId="0" xfId="0" applyFont="1" applyFill="1" applyBorder="1"/>
    <xf numFmtId="0" fontId="17" fillId="0" borderId="8" xfId="0" applyFont="1" applyBorder="1"/>
    <xf numFmtId="0" fontId="18" fillId="0" borderId="0" xfId="0" applyFont="1" applyBorder="1" applyAlignment="1">
      <alignment horizontal="right"/>
    </xf>
    <xf numFmtId="0" fontId="19" fillId="0" borderId="2" xfId="0" applyFont="1" applyBorder="1" applyAlignment="1">
      <alignment horizontal="left"/>
    </xf>
    <xf numFmtId="0" fontId="10" fillId="0" borderId="0" xfId="0" applyFont="1" applyBorder="1"/>
    <xf numFmtId="2" fontId="8" fillId="0" borderId="9" xfId="0" applyNumberFormat="1" applyFont="1" applyBorder="1" applyAlignment="1" applyProtection="1">
      <alignment horizontal="right"/>
      <protection hidden="1"/>
    </xf>
    <xf numFmtId="166" fontId="0" fillId="0" borderId="0" xfId="0" applyNumberFormat="1" applyBorder="1" applyAlignment="1">
      <alignment shrinkToFit="1"/>
    </xf>
    <xf numFmtId="0" fontId="4" fillId="2" borderId="13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5" xfId="0" applyFont="1" applyFill="1" applyBorder="1" applyAlignment="1" applyProtection="1">
      <alignment horizontal="center"/>
      <protection locked="0"/>
    </xf>
    <xf numFmtId="0" fontId="20" fillId="0" borderId="4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16" xfId="0" applyFill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Standard" xfId="0" builtinId="0"/>
  </cellStyles>
  <dxfs count="5">
    <dxf>
      <font>
        <b/>
        <i val="0"/>
        <condense val="0"/>
        <extend val="0"/>
        <color indexed="18"/>
      </font>
    </dxf>
    <dxf>
      <font>
        <b val="0"/>
        <i val="0"/>
        <condense val="0"/>
        <extend val="0"/>
        <color indexed="52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  <border>
        <left style="thin">
          <color indexed="10"/>
        </left>
        <right style="thin">
          <color indexed="10"/>
        </right>
        <top style="thin">
          <color indexed="10"/>
        </top>
        <bottom/>
      </border>
    </dxf>
    <dxf>
      <border>
        <left style="thin">
          <color indexed="10"/>
        </left>
        <right style="thin">
          <color indexed="10"/>
        </right>
        <top/>
        <bottom style="thin">
          <color indexed="10"/>
        </bottom>
      </border>
    </dxf>
    <dxf>
      <border>
        <left style="thin">
          <color indexed="10"/>
        </left>
        <right style="thin">
          <color indexed="10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F4F4F4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30480</xdr:rowOff>
    </xdr:from>
    <xdr:to>
      <xdr:col>9</xdr:col>
      <xdr:colOff>7620</xdr:colOff>
      <xdr:row>8</xdr:row>
      <xdr:rowOff>129540</xdr:rowOff>
    </xdr:to>
    <xdr:pic>
      <xdr:nvPicPr>
        <xdr:cNvPr id="1066" name="Picture 1" descr="C:\Dokumente und Einstellungen\eckart\Eigene Dateien\Archiv\C Draw\RCN\RCN-MAGAZIN-Grafiken\Profil2.bmp">
          <a:extLst>
            <a:ext uri="{FF2B5EF4-FFF2-40B4-BE49-F238E27FC236}">
              <a16:creationId xmlns:a16="http://schemas.microsoft.com/office/drawing/2014/main" id="{63D5837F-A016-42F8-8765-C36B9042E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480"/>
          <a:ext cx="691896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I45"/>
  <sheetViews>
    <sheetView showGridLines="0" showRowColHeaders="0" tabSelected="1" showOutlineSymbols="0" topLeftCell="A19" zoomScale="160" zoomScaleNormal="160" workbookViewId="0">
      <selection activeCell="A19" sqref="A19:I19"/>
    </sheetView>
  </sheetViews>
  <sheetFormatPr baseColWidth="10" defaultRowHeight="13.2" x14ac:dyDescent="0.25"/>
  <cols>
    <col min="3" max="3" width="17.109375" customWidth="1"/>
    <col min="4" max="4" width="13.109375" customWidth="1"/>
    <col min="5" max="5" width="11.5546875" customWidth="1"/>
    <col min="6" max="6" width="10.33203125" customWidth="1"/>
    <col min="7" max="7" width="6.33203125" customWidth="1"/>
    <col min="8" max="8" width="15.6640625" customWidth="1"/>
    <col min="9" max="9" width="3.5546875" customWidth="1"/>
  </cols>
  <sheetData>
    <row r="10" spans="1:9" x14ac:dyDescent="0.25">
      <c r="A10" s="53" t="s">
        <v>0</v>
      </c>
      <c r="B10" s="54"/>
      <c r="C10" s="54"/>
      <c r="D10" s="54"/>
      <c r="E10" s="54"/>
      <c r="F10" s="54"/>
      <c r="G10" s="54"/>
      <c r="H10" s="54"/>
      <c r="I10" s="55"/>
    </row>
    <row r="11" spans="1:9" x14ac:dyDescent="0.25">
      <c r="A11" s="56" t="s">
        <v>30</v>
      </c>
      <c r="B11" s="57"/>
      <c r="C11" s="57"/>
      <c r="D11" s="57"/>
      <c r="E11" s="57"/>
      <c r="F11" s="57"/>
      <c r="G11" s="57"/>
      <c r="H11" s="57"/>
      <c r="I11" s="58"/>
    </row>
    <row r="12" spans="1:9" x14ac:dyDescent="0.25">
      <c r="A12" s="56" t="s">
        <v>31</v>
      </c>
      <c r="B12" s="57"/>
      <c r="C12" s="57"/>
      <c r="D12" s="57"/>
      <c r="E12" s="57"/>
      <c r="F12" s="57"/>
      <c r="G12" s="57"/>
      <c r="H12" s="57"/>
      <c r="I12" s="58"/>
    </row>
    <row r="13" spans="1:9" x14ac:dyDescent="0.25">
      <c r="A13" s="47" t="s">
        <v>32</v>
      </c>
      <c r="B13" s="48"/>
      <c r="C13" s="48"/>
      <c r="D13" s="48"/>
      <c r="E13" s="48"/>
      <c r="F13" s="48"/>
      <c r="G13" s="48"/>
      <c r="H13" s="48"/>
      <c r="I13" s="49"/>
    </row>
    <row r="14" spans="1:9" x14ac:dyDescent="0.25">
      <c r="A14" s="47" t="s">
        <v>33</v>
      </c>
      <c r="B14" s="48"/>
      <c r="C14" s="48"/>
      <c r="D14" s="48"/>
      <c r="E14" s="48"/>
      <c r="F14" s="48"/>
      <c r="G14" s="48"/>
      <c r="H14" s="48"/>
      <c r="I14" s="49"/>
    </row>
    <row r="15" spans="1:9" x14ac:dyDescent="0.25">
      <c r="A15" s="47" t="s">
        <v>1</v>
      </c>
      <c r="B15" s="48"/>
      <c r="C15" s="48"/>
      <c r="D15" s="48"/>
      <c r="E15" s="48"/>
      <c r="F15" s="48"/>
      <c r="G15" s="48"/>
      <c r="H15" s="48"/>
      <c r="I15" s="49"/>
    </row>
    <row r="16" spans="1:9" x14ac:dyDescent="0.25">
      <c r="A16" s="47" t="s">
        <v>2</v>
      </c>
      <c r="B16" s="48"/>
      <c r="C16" s="48"/>
      <c r="D16" s="48"/>
      <c r="E16" s="48"/>
      <c r="F16" s="48"/>
      <c r="G16" s="48"/>
      <c r="H16" s="48"/>
      <c r="I16" s="49"/>
    </row>
    <row r="17" spans="1:9" x14ac:dyDescent="0.25">
      <c r="A17" s="50" t="s">
        <v>3</v>
      </c>
      <c r="B17" s="51"/>
      <c r="C17" s="51"/>
      <c r="D17" s="51"/>
      <c r="E17" s="51"/>
      <c r="F17" s="51"/>
      <c r="G17" s="51"/>
      <c r="H17" s="51"/>
      <c r="I17" s="52"/>
    </row>
    <row r="18" spans="1:9" x14ac:dyDescent="0.25">
      <c r="A18" s="5"/>
    </row>
    <row r="19" spans="1:9" ht="17.399999999999999" x14ac:dyDescent="0.3">
      <c r="A19" s="43" t="s">
        <v>4</v>
      </c>
      <c r="B19" s="44"/>
      <c r="C19" s="44"/>
      <c r="D19" s="44"/>
      <c r="E19" s="44"/>
      <c r="F19" s="44"/>
      <c r="G19" s="44"/>
      <c r="H19" s="44"/>
      <c r="I19" s="45"/>
    </row>
    <row r="20" spans="1:9" x14ac:dyDescent="0.25">
      <c r="A20" s="1"/>
      <c r="B20" s="2"/>
      <c r="C20" s="2"/>
      <c r="D20" s="2"/>
      <c r="E20" s="2"/>
      <c r="F20" s="2"/>
      <c r="G20" s="2"/>
      <c r="H20" s="2"/>
      <c r="I20" s="3"/>
    </row>
    <row r="21" spans="1:9" x14ac:dyDescent="0.25">
      <c r="A21" s="34" t="s">
        <v>5</v>
      </c>
      <c r="B21" s="38" t="s">
        <v>35</v>
      </c>
      <c r="C21" s="39"/>
      <c r="D21" s="40"/>
      <c r="E21" s="33" t="s">
        <v>6</v>
      </c>
      <c r="F21" s="37">
        <f ca="1">TODAY()</f>
        <v>44978</v>
      </c>
      <c r="G21" s="7">
        <f ca="1">NOW()</f>
        <v>44978.648378819445</v>
      </c>
      <c r="H21" s="2" t="s">
        <v>7</v>
      </c>
      <c r="I21" s="3"/>
    </row>
    <row r="22" spans="1:9" x14ac:dyDescent="0.25">
      <c r="A22" s="1"/>
      <c r="B22" s="2"/>
      <c r="C22" s="2"/>
      <c r="D22" s="2"/>
      <c r="E22" s="2"/>
      <c r="F22" s="2"/>
      <c r="G22" s="8"/>
      <c r="H22" s="2"/>
      <c r="I22" s="3"/>
    </row>
    <row r="23" spans="1:9" x14ac:dyDescent="0.25">
      <c r="A23" s="9" t="s">
        <v>8</v>
      </c>
      <c r="B23" s="2"/>
      <c r="C23" s="2" t="s">
        <v>9</v>
      </c>
      <c r="D23" s="2"/>
      <c r="E23" s="6" t="s">
        <v>10</v>
      </c>
      <c r="F23" s="10"/>
      <c r="G23" s="11" t="s">
        <v>11</v>
      </c>
      <c r="H23" s="2"/>
      <c r="I23" s="3"/>
    </row>
    <row r="24" spans="1:9" x14ac:dyDescent="0.25">
      <c r="A24" s="1"/>
      <c r="B24" s="2"/>
      <c r="C24" s="2" t="s">
        <v>12</v>
      </c>
      <c r="D24" s="2"/>
      <c r="E24" s="6" t="s">
        <v>10</v>
      </c>
      <c r="F24" s="12"/>
      <c r="G24" s="11" t="s">
        <v>11</v>
      </c>
      <c r="I24" s="3"/>
    </row>
    <row r="25" spans="1:9" x14ac:dyDescent="0.25">
      <c r="A25" s="1"/>
      <c r="B25" s="2"/>
      <c r="C25" s="2" t="s">
        <v>13</v>
      </c>
      <c r="D25" s="2"/>
      <c r="E25" s="6" t="s">
        <v>10</v>
      </c>
      <c r="F25" s="12"/>
      <c r="G25" s="11" t="s">
        <v>11</v>
      </c>
      <c r="H25" s="13" t="str">
        <f>IF(H32&lt;&gt;"","VORSICHT!","")</f>
        <v/>
      </c>
      <c r="I25" s="3"/>
    </row>
    <row r="26" spans="1:9" x14ac:dyDescent="0.25">
      <c r="A26" s="1"/>
      <c r="B26" s="2"/>
      <c r="C26" s="14" t="s">
        <v>14</v>
      </c>
      <c r="D26" s="2"/>
      <c r="E26" s="15" t="s">
        <v>10</v>
      </c>
      <c r="F26" s="16" t="str">
        <f>IF(AND(F23&gt;0,F25&gt;0),IF(F24=F25,"0",DEGREES((F24-F25)/F23)),"")</f>
        <v/>
      </c>
      <c r="G26" s="17" t="s">
        <v>15</v>
      </c>
      <c r="H26" s="18" t="str">
        <f>IF(H32&lt;&gt;"","Eine unübliche","")</f>
        <v/>
      </c>
      <c r="I26" s="3"/>
    </row>
    <row r="27" spans="1:9" x14ac:dyDescent="0.25">
      <c r="A27" s="9" t="s">
        <v>16</v>
      </c>
      <c r="B27" s="2"/>
      <c r="C27" s="2" t="s">
        <v>9</v>
      </c>
      <c r="D27" s="2"/>
      <c r="E27" s="6" t="s">
        <v>10</v>
      </c>
      <c r="F27" s="10"/>
      <c r="G27" s="11" t="s">
        <v>11</v>
      </c>
      <c r="H27" s="18" t="str">
        <f>IF(H32&lt;&gt;"","EWD, dringend","")</f>
        <v/>
      </c>
      <c r="I27" s="3"/>
    </row>
    <row r="28" spans="1:9" x14ac:dyDescent="0.25">
      <c r="A28" s="1"/>
      <c r="B28" s="2"/>
      <c r="C28" s="2" t="s">
        <v>17</v>
      </c>
      <c r="D28" s="2"/>
      <c r="E28" s="6" t="s">
        <v>10</v>
      </c>
      <c r="F28" s="12"/>
      <c r="G28" s="11" t="s">
        <v>11</v>
      </c>
      <c r="H28" s="18" t="str">
        <f>IF(H32&lt;&gt;"","Eingaben prüfen","")</f>
        <v/>
      </c>
      <c r="I28" s="3"/>
    </row>
    <row r="29" spans="1:9" x14ac:dyDescent="0.25">
      <c r="A29" s="1"/>
      <c r="B29" s="2"/>
      <c r="C29" s="2" t="s">
        <v>18</v>
      </c>
      <c r="D29" s="2"/>
      <c r="E29" s="6" t="s">
        <v>10</v>
      </c>
      <c r="F29" s="12"/>
      <c r="G29" s="11" t="s">
        <v>11</v>
      </c>
      <c r="H29" s="18" t="str">
        <f>IF(H32&lt;&gt;"","und Bauplan zu","")</f>
        <v/>
      </c>
      <c r="I29" s="3"/>
    </row>
    <row r="30" spans="1:9" x14ac:dyDescent="0.25">
      <c r="A30" s="1"/>
      <c r="B30" s="2"/>
      <c r="C30" s="14" t="s">
        <v>14</v>
      </c>
      <c r="D30" s="2"/>
      <c r="E30" s="15" t="s">
        <v>10</v>
      </c>
      <c r="F30" s="16" t="str">
        <f>IF(AND(F27&gt;0,F29&gt;0),IF(F28=F29,"0",DEGREES((F28-F29)/F27)),"")</f>
        <v/>
      </c>
      <c r="G30" s="17" t="s">
        <v>15</v>
      </c>
      <c r="H30" s="18" t="str">
        <f>IF(H32&lt;&gt;""," Rate ziehen!","")</f>
        <v/>
      </c>
      <c r="I30" s="3"/>
    </row>
    <row r="31" spans="1:9" ht="13.8" thickBot="1" x14ac:dyDescent="0.3">
      <c r="A31" s="1"/>
      <c r="B31" s="2"/>
      <c r="C31" s="2"/>
      <c r="D31" s="2"/>
      <c r="E31" s="2"/>
      <c r="F31" s="2"/>
      <c r="G31" s="2"/>
      <c r="H31" s="19">
        <f>IF(AND(F30&lt;&gt;"",F26&lt;&gt;""),IF(F26&lt;0,ABS(F26)+F30,IF(F26&gt;0,F30-F26,88)),99)</f>
        <v>99</v>
      </c>
      <c r="I31" s="3"/>
    </row>
    <row r="32" spans="1:9" ht="14.4" thickTop="1" thickBot="1" x14ac:dyDescent="0.3">
      <c r="A32" s="35" t="str">
        <f>IF(OR(F26="",F30=""),"  Wegen unvollständiger Eingaben ist keine EWD-Berechnung möglich.","                                           Diese Eingaben ergeben eine EWD von")</f>
        <v xml:space="preserve">  Wegen unvollständiger Eingaben ist keine EWD-Berechnung möglich.</v>
      </c>
      <c r="B32" s="2"/>
      <c r="D32" s="35"/>
      <c r="E32" s="35"/>
      <c r="F32" s="36" t="str">
        <f>IF(AND(F30&lt;&gt;"",F26&lt;&gt;""),IF(F26&lt;0,(-1)*(ABS(F26)+F30),IF(F26&gt;0,(-1)*(F30-F26),88)),"")</f>
        <v/>
      </c>
      <c r="G32" s="20" t="str">
        <f>IF(F30="","","°")</f>
        <v/>
      </c>
      <c r="H32" s="13" t="str">
        <f>IF(AND(F30&lt;&gt;"",F26&lt;&gt;""),IF(H31&gt;0,"ACHTUNG!",""),"")</f>
        <v/>
      </c>
      <c r="I32" s="3"/>
    </row>
    <row r="33" spans="1:9" ht="13.8" thickTop="1" x14ac:dyDescent="0.25">
      <c r="A33" s="21"/>
      <c r="B33" s="2"/>
      <c r="C33" s="2"/>
      <c r="D33" s="2"/>
      <c r="E33" s="2"/>
      <c r="F33" s="2"/>
      <c r="G33" s="2"/>
      <c r="H33" s="13" t="str">
        <f>IF(AND(F30&lt;&gt;"",F26&lt;&gt;""),IF(H31&gt;0,"ABSTURZGEFAHR!",""),"")</f>
        <v/>
      </c>
      <c r="I33" s="3"/>
    </row>
    <row r="34" spans="1:9" x14ac:dyDescent="0.25">
      <c r="A34" s="22"/>
      <c r="B34" s="23"/>
      <c r="C34" s="46" t="s">
        <v>19</v>
      </c>
      <c r="D34" s="46"/>
      <c r="E34" s="46"/>
      <c r="F34" s="46"/>
      <c r="G34" s="23"/>
      <c r="H34" s="23"/>
      <c r="I34" s="24"/>
    </row>
    <row r="35" spans="1:9" x14ac:dyDescent="0.25">
      <c r="A35" s="1"/>
      <c r="B35" s="2"/>
      <c r="C35" s="2"/>
      <c r="D35" s="2"/>
      <c r="E35" s="2"/>
      <c r="F35" s="2"/>
      <c r="G35" s="2"/>
      <c r="H35" s="2"/>
      <c r="I35" s="3"/>
    </row>
    <row r="36" spans="1:9" x14ac:dyDescent="0.25">
      <c r="A36" s="25" t="s">
        <v>20</v>
      </c>
      <c r="B36" s="2"/>
      <c r="C36" s="2"/>
      <c r="D36" s="2"/>
      <c r="E36" s="26"/>
      <c r="F36" s="27" t="str">
        <f>IF(F23&gt;0,DEGREES(1/F23),"---       ")</f>
        <v xml:space="preserve">---       </v>
      </c>
      <c r="G36" s="20" t="s">
        <v>21</v>
      </c>
      <c r="H36" s="2"/>
      <c r="I36" s="3"/>
    </row>
    <row r="37" spans="1:9" x14ac:dyDescent="0.25">
      <c r="A37" s="25" t="s">
        <v>22</v>
      </c>
      <c r="B37" s="2"/>
      <c r="C37" s="2"/>
      <c r="D37" s="2"/>
      <c r="E37" s="26"/>
      <c r="F37" s="27" t="str">
        <f>IF(F27&gt;0,DEGREES(1/F27),"---       ")</f>
        <v xml:space="preserve">---       </v>
      </c>
      <c r="G37" s="20" t="s">
        <v>21</v>
      </c>
      <c r="H37" s="2"/>
      <c r="I37" s="3"/>
    </row>
    <row r="38" spans="1:9" x14ac:dyDescent="0.25">
      <c r="A38" s="25"/>
      <c r="B38" s="2"/>
      <c r="C38" s="2"/>
      <c r="D38" s="2"/>
      <c r="E38" s="2"/>
      <c r="F38" s="2"/>
      <c r="G38" s="2"/>
      <c r="H38" s="2"/>
      <c r="I38" s="3"/>
    </row>
    <row r="39" spans="1:9" x14ac:dyDescent="0.25">
      <c r="A39" s="1" t="s">
        <v>23</v>
      </c>
      <c r="B39" s="2"/>
      <c r="C39" s="2"/>
      <c r="D39" s="28" t="str">
        <f>IF(F36&lt;&gt;"---       ",SIN(0.5*PI()/180)*F23,"          ---")</f>
        <v xml:space="preserve">          ---</v>
      </c>
      <c r="E39" s="2" t="s">
        <v>24</v>
      </c>
      <c r="F39" s="2"/>
      <c r="G39" s="2"/>
      <c r="H39" s="2"/>
      <c r="I39" s="3"/>
    </row>
    <row r="40" spans="1:9" x14ac:dyDescent="0.25">
      <c r="A40" s="29" t="s">
        <v>25</v>
      </c>
      <c r="B40" s="2"/>
      <c r="C40" s="2"/>
      <c r="E40" s="2" t="s">
        <v>26</v>
      </c>
      <c r="F40" s="2"/>
      <c r="G40" s="2"/>
      <c r="H40" s="2"/>
      <c r="I40" s="3"/>
    </row>
    <row r="41" spans="1:9" x14ac:dyDescent="0.25">
      <c r="A41" s="1" t="s">
        <v>23</v>
      </c>
      <c r="B41" s="2"/>
      <c r="C41" s="2"/>
      <c r="D41" s="28" t="str">
        <f>IF(F37&lt;&gt;"---       ",SIN(0.5*PI()/180)*F27,"          ---")</f>
        <v xml:space="preserve">          ---</v>
      </c>
      <c r="E41" s="2" t="s">
        <v>27</v>
      </c>
      <c r="F41" s="2"/>
      <c r="G41" s="2"/>
      <c r="H41" s="2"/>
      <c r="I41" s="3"/>
    </row>
    <row r="42" spans="1:9" x14ac:dyDescent="0.25">
      <c r="A42" s="1"/>
      <c r="B42" s="2"/>
      <c r="C42" s="2"/>
      <c r="D42" s="2"/>
      <c r="E42" s="2" t="s">
        <v>26</v>
      </c>
      <c r="F42" s="2"/>
      <c r="G42" s="2"/>
      <c r="H42" s="2"/>
      <c r="I42" s="3"/>
    </row>
    <row r="43" spans="1:9" x14ac:dyDescent="0.25">
      <c r="A43" s="30" t="s">
        <v>28</v>
      </c>
      <c r="B43" s="31"/>
      <c r="C43" s="31"/>
      <c r="D43" s="31"/>
      <c r="E43" s="31"/>
      <c r="F43" s="31"/>
      <c r="G43" s="31"/>
      <c r="H43" s="31"/>
      <c r="I43" s="24"/>
    </row>
    <row r="44" spans="1:9" x14ac:dyDescent="0.25">
      <c r="A44" s="30" t="s">
        <v>29</v>
      </c>
      <c r="B44" s="31"/>
      <c r="C44" s="31"/>
      <c r="D44" s="31"/>
      <c r="E44" s="31"/>
      <c r="F44" s="31"/>
      <c r="G44" s="31"/>
      <c r="H44" s="31"/>
      <c r="I44" s="24"/>
    </row>
    <row r="45" spans="1:9" x14ac:dyDescent="0.25">
      <c r="A45" s="32"/>
      <c r="B45" s="4"/>
      <c r="C45" s="4"/>
      <c r="D45" s="4"/>
      <c r="E45" s="4"/>
      <c r="F45" s="4"/>
      <c r="G45" s="4"/>
      <c r="H45" s="41" t="s">
        <v>34</v>
      </c>
      <c r="I45" s="42"/>
    </row>
  </sheetData>
  <sheetProtection password="C356" sheet="1" objects="1" scenarios="1"/>
  <mergeCells count="12">
    <mergeCell ref="A10:I10"/>
    <mergeCell ref="A11:I11"/>
    <mergeCell ref="A12:I12"/>
    <mergeCell ref="A13:I13"/>
    <mergeCell ref="B21:D21"/>
    <mergeCell ref="H45:I45"/>
    <mergeCell ref="A19:I19"/>
    <mergeCell ref="C34:F34"/>
    <mergeCell ref="A14:I14"/>
    <mergeCell ref="A15:I15"/>
    <mergeCell ref="A16:I16"/>
    <mergeCell ref="A17:I17"/>
  </mergeCells>
  <phoneticPr fontId="0" type="noConversion"/>
  <conditionalFormatting sqref="H26:H29">
    <cfRule type="cellIs" dxfId="4" priority="1" stopIfTrue="1" operator="notEqual">
      <formula>""</formula>
    </cfRule>
  </conditionalFormatting>
  <conditionalFormatting sqref="H30">
    <cfRule type="cellIs" dxfId="3" priority="2" stopIfTrue="1" operator="notEqual">
      <formula>""</formula>
    </cfRule>
  </conditionalFormatting>
  <conditionalFormatting sqref="H25">
    <cfRule type="cellIs" dxfId="2" priority="3" stopIfTrue="1" operator="notEqual">
      <formula>""</formula>
    </cfRule>
  </conditionalFormatting>
  <conditionalFormatting sqref="A32">
    <cfRule type="expression" dxfId="1" priority="4" stopIfTrue="1">
      <formula>$F$32=""</formula>
    </cfRule>
    <cfRule type="expression" dxfId="0" priority="5" stopIfTrue="1">
      <formula>$F$32&lt;&gt;""</formula>
    </cfRule>
  </conditionalFormatting>
  <pageMargins left="1.44" right="0.78740157499999996" top="2.25" bottom="0.984251969" header="0.4921259845" footer="0.4921259845"/>
  <pageSetup paperSize="9" scale="76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M.A.D.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Eckart</dc:creator>
  <cp:lastModifiedBy>kjarausch</cp:lastModifiedBy>
  <cp:lastPrinted>2003-02-03T08:56:52Z</cp:lastPrinted>
  <dcterms:created xsi:type="dcterms:W3CDTF">2003-02-03T08:43:12Z</dcterms:created>
  <dcterms:modified xsi:type="dcterms:W3CDTF">2023-02-21T14:34:37Z</dcterms:modified>
</cp:coreProperties>
</file>